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<sst xmlns="http://schemas.openxmlformats.org/spreadsheetml/2006/main" count="41" uniqueCount="24">
  <si>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</si>
  <si>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</si>
  <si>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</si>
  <si>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</si>
  <si>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</si>
  <si>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</si>
  <si>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питания,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</si>
  <si>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</si>
  <si>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</si>
  <si>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</si>
  <si>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</si>
  <si>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</si>
  <si>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</si>
  <si>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</si>
  <si>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</si>
  <si>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</si>
  <si>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</si>
  <si>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</si>
  <si>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t>На 100 000 детей*</t>
  </si>
  <si>
    <t>Обновляется до 10 сентября</t>
  </si>
  <si>
    <t>Всего, человек</t>
  </si>
  <si>
    <t>(Данные Департамента здравоохранения правительства ЕАО, расчет Хабаровскстата (г.Биробиджан)</t>
  </si>
  <si>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За 2003-2010 гг. показатели расчитаны с использованием численности населения c учетом итогов  ВПН 2010, за 2022 г. - с использованием численности населения c учётом итогов Всероссийской переписи населения 2020 года (ВПН-2020). </t>
    </r>
  </si>
  <si>
    <t>ЗАБОЛЕВАЕМОСТЬ ДЕТЕЙ В ВОЗРАСТЕ 0-14 лет ПО ОСНОВНЫМ КЛАССАМ БОЛЕЗНЕЙ в 2000 - 2022 гг.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</si>
</sst>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&quot;  &quot;"/>
    <numFmt numFmtId="179" formatCode="0.0"/>
  </numFmts>
  <fonts count="47">
    <font>
      <sz val="10"/>
      <name val="Arial Cyr"/>
      <family val="0"/>
    </font>
    <font>
      <b/>
      <sz val="7.5"/>
      <name val="Arial"/>
      <family val="2"/>
    </font>
    <font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vertAlign val="superscript"/>
      <sz val="9"/>
      <name val="Arial"/>
      <family val="2"/>
    </font>
    <font>
      <b/>
      <i/>
      <sz val="10"/>
      <name val="Arial Cyr"/>
      <family val="0"/>
    </font>
    <font>
      <sz val="4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right" wrapText="1"/>
    </xf>
    <xf numFmtId="1" fontId="12" fillId="34" borderId="10" xfId="0" applyNumberFormat="1" applyFont="1" applyFill="1" applyBorder="1" applyAlignment="1">
      <alignment horizontal="right" wrapText="1"/>
    </xf>
    <xf numFmtId="1" fontId="12" fillId="34" borderId="11" xfId="0" applyNumberFormat="1" applyFont="1" applyFill="1" applyBorder="1" applyAlignment="1">
      <alignment horizontal="right" wrapText="1"/>
    </xf>
    <xf numFmtId="1" fontId="11" fillId="34" borderId="12" xfId="0" applyNumberFormat="1" applyFont="1" applyFill="1" applyBorder="1" applyAlignment="1">
      <alignment horizontal="right" wrapText="1"/>
    </xf>
    <xf numFmtId="1" fontId="11" fillId="34" borderId="12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wrapText="1"/>
    </xf>
    <xf numFmtId="1" fontId="11" fillId="34" borderId="10" xfId="0" applyNumberFormat="1" applyFont="1" applyFill="1" applyBorder="1" applyAlignment="1">
      <alignment wrapText="1"/>
    </xf>
    <xf numFmtId="1" fontId="11" fillId="34" borderId="11" xfId="0" applyNumberFormat="1" applyFont="1" applyFill="1" applyBorder="1" applyAlignment="1">
      <alignment wrapText="1"/>
    </xf>
    <xf numFmtId="1" fontId="11" fillId="34" borderId="12" xfId="0" applyNumberFormat="1" applyFont="1" applyFill="1" applyBorder="1" applyAlignment="1">
      <alignment horizontal="right" wrapText="1"/>
    </xf>
    <xf numFmtId="1" fontId="11" fillId="34" borderId="12" xfId="0" applyNumberFormat="1" applyFont="1" applyFill="1" applyBorder="1" applyAlignment="1">
      <alignment/>
    </xf>
    <xf numFmtId="1" fontId="12" fillId="34" borderId="13" xfId="0" applyNumberFormat="1" applyFont="1" applyFill="1" applyBorder="1" applyAlignment="1">
      <alignment horizontal="right" wrapText="1"/>
    </xf>
    <xf numFmtId="1" fontId="12" fillId="34" borderId="14" xfId="0" applyNumberFormat="1" applyFont="1" applyFill="1" applyBorder="1" applyAlignment="1">
      <alignment horizontal="right" wrapText="1"/>
    </xf>
    <xf numFmtId="1" fontId="13" fillId="34" borderId="12" xfId="0" applyNumberFormat="1" applyFont="1" applyFill="1" applyBorder="1" applyAlignment="1">
      <alignment horizontal="right" wrapText="1"/>
    </xf>
    <xf numFmtId="1" fontId="12" fillId="34" borderId="15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wrapText="1"/>
    </xf>
    <xf numFmtId="179" fontId="12" fillId="34" borderId="10" xfId="0" applyNumberFormat="1" applyFont="1" applyFill="1" applyBorder="1" applyAlignment="1">
      <alignment horizontal="right" wrapText="1"/>
    </xf>
    <xf numFmtId="179" fontId="11" fillId="34" borderId="10" xfId="0" applyNumberFormat="1" applyFont="1" applyFill="1" applyBorder="1" applyAlignment="1">
      <alignment horizontal="right" wrapText="1"/>
    </xf>
    <xf numFmtId="179" fontId="11" fillId="34" borderId="11" xfId="0" applyNumberFormat="1" applyFont="1" applyFill="1" applyBorder="1" applyAlignment="1">
      <alignment horizontal="right" wrapText="1"/>
    </xf>
    <xf numFmtId="179" fontId="11" fillId="34" borderId="12" xfId="0" applyNumberFormat="1" applyFont="1" applyFill="1" applyBorder="1" applyAlignment="1">
      <alignment horizontal="right"/>
    </xf>
    <xf numFmtId="179" fontId="11" fillId="34" borderId="12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 horizontal="center" vertical="top" wrapText="1"/>
    </xf>
    <xf numFmtId="1" fontId="11" fillId="34" borderId="14" xfId="0" applyNumberFormat="1" applyFont="1" applyFill="1" applyBorder="1" applyAlignment="1">
      <alignment horizontal="right"/>
    </xf>
    <xf numFmtId="1" fontId="11" fillId="34" borderId="14" xfId="0" applyNumberFormat="1" applyFont="1" applyFill="1" applyBorder="1" applyAlignment="1">
      <alignment/>
    </xf>
    <xf numFmtId="179" fontId="12" fillId="34" borderId="11" xfId="0" applyNumberFormat="1" applyFont="1" applyFill="1" applyBorder="1" applyAlignment="1">
      <alignment horizontal="right" wrapText="1"/>
    </xf>
    <xf numFmtId="179" fontId="11" fillId="34" borderId="14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6" fillId="34" borderId="16" xfId="0" applyFont="1" applyFill="1" applyBorder="1" applyAlignment="1">
      <alignment wrapText="1"/>
    </xf>
    <xf numFmtId="179" fontId="12" fillId="34" borderId="16" xfId="0" applyNumberFormat="1" applyFont="1" applyFill="1" applyBorder="1" applyAlignment="1">
      <alignment horizontal="right" wrapText="1"/>
    </xf>
    <xf numFmtId="179" fontId="12" fillId="34" borderId="17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179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0" fontId="5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/>
    </xf>
    <xf numFmtId="0" fontId="9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2" fillId="34" borderId="18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5" fillId="34" borderId="18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zoomScale="220" zoomScaleNormal="220" zoomScalePageLayoutView="0" workbookViewId="0" topLeftCell="A40">
      <selection activeCell="A43" sqref="A43:X43"/>
    </sheetView>
  </sheetViews>
  <sheetFormatPr defaultColWidth="9.00390625" defaultRowHeight="12.75"/>
  <cols>
    <col min="1" max="1" width="16.00390625" style="0" customWidth="1"/>
    <col min="2" max="4" width="7.75390625" style="0" customWidth="1"/>
    <col min="5" max="18" width="7.75390625" style="3" customWidth="1"/>
    <col min="19" max="21" width="7.75390625" style="0" customWidth="1"/>
    <col min="22" max="22" width="7.125" style="0" customWidth="1"/>
    <col min="23" max="25" width="7.25390625" style="0" customWidth="1"/>
  </cols>
  <sheetData>
    <row r="1" spans="1:2" ht="12.75" hidden="1">
      <c r="A1" s="53" t="s">
        <v>19</v>
      </c>
      <c r="B1" s="54"/>
    </row>
    <row r="2" spans="1:18" ht="12.75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"/>
      <c r="N2" s="2"/>
      <c r="O2" s="2"/>
      <c r="P2" s="2"/>
      <c r="Q2" s="2"/>
      <c r="R2" s="2"/>
    </row>
    <row r="3" spans="1:18" ht="12.7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"/>
      <c r="N3" s="2"/>
      <c r="O3" s="2"/>
      <c r="P3" s="2"/>
      <c r="Q3" s="2"/>
      <c r="R3" s="2"/>
    </row>
    <row r="4" spans="1:18" ht="12.75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"/>
      <c r="N4" s="2"/>
      <c r="O4" s="2"/>
      <c r="P4" s="2"/>
      <c r="Q4" s="2"/>
      <c r="R4" s="2"/>
    </row>
    <row r="5" s="8" customFormat="1" ht="6.75">
      <c r="A5" s="7"/>
    </row>
    <row r="6" spans="1:25" ht="12.75">
      <c r="A6" s="9"/>
      <c r="B6" s="10">
        <v>2000</v>
      </c>
      <c r="C6" s="10">
        <v>2001</v>
      </c>
      <c r="D6" s="10">
        <v>2002</v>
      </c>
      <c r="E6" s="10">
        <v>2003</v>
      </c>
      <c r="F6" s="10">
        <v>2004</v>
      </c>
      <c r="G6" s="10">
        <v>2005</v>
      </c>
      <c r="H6" s="10">
        <v>2006</v>
      </c>
      <c r="I6" s="11">
        <v>2007</v>
      </c>
      <c r="J6" s="12">
        <v>2008</v>
      </c>
      <c r="K6" s="12">
        <v>2009</v>
      </c>
      <c r="L6" s="12">
        <v>2010</v>
      </c>
      <c r="M6" s="12">
        <v>2011</v>
      </c>
      <c r="N6" s="12">
        <v>2012</v>
      </c>
      <c r="O6" s="12">
        <v>2013</v>
      </c>
      <c r="P6" s="12">
        <v>2014</v>
      </c>
      <c r="Q6" s="12">
        <v>2015</v>
      </c>
      <c r="R6" s="35">
        <v>2016</v>
      </c>
      <c r="S6" s="12">
        <v>2017</v>
      </c>
      <c r="T6" s="12">
        <v>2018</v>
      </c>
      <c r="U6" s="12">
        <v>2019</v>
      </c>
      <c r="V6" s="12">
        <v>2020</v>
      </c>
      <c r="W6" s="12">
        <v>2021</v>
      </c>
      <c r="X6" s="12">
        <v>2022</v>
      </c>
      <c r="Y6" s="49"/>
    </row>
    <row r="7" spans="1:25" ht="12.75" customHeight="1">
      <c r="A7" s="13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40"/>
      <c r="T7" s="45"/>
      <c r="U7" s="45"/>
      <c r="V7" s="45"/>
      <c r="W7" s="45"/>
      <c r="X7" s="45"/>
      <c r="Y7" s="50"/>
    </row>
    <row r="8" spans="1:25" ht="12.75">
      <c r="A8" s="14" t="s">
        <v>1</v>
      </c>
      <c r="B8" s="15">
        <v>50492</v>
      </c>
      <c r="C8" s="15">
        <v>51775</v>
      </c>
      <c r="D8" s="15">
        <v>48691</v>
      </c>
      <c r="E8" s="16">
        <v>51743</v>
      </c>
      <c r="F8" s="16">
        <v>47454</v>
      </c>
      <c r="G8" s="16">
        <v>47208</v>
      </c>
      <c r="H8" s="16">
        <v>47616</v>
      </c>
      <c r="I8" s="17">
        <v>50625</v>
      </c>
      <c r="J8" s="18">
        <v>50122</v>
      </c>
      <c r="K8" s="19">
        <v>56973</v>
      </c>
      <c r="L8" s="19">
        <v>54034</v>
      </c>
      <c r="M8" s="19">
        <v>55060</v>
      </c>
      <c r="N8" s="19">
        <v>51569</v>
      </c>
      <c r="O8" s="19">
        <v>49448</v>
      </c>
      <c r="P8" s="19">
        <v>49301</v>
      </c>
      <c r="Q8" s="19">
        <v>53705</v>
      </c>
      <c r="R8" s="36">
        <v>56620</v>
      </c>
      <c r="S8" s="41">
        <v>56375</v>
      </c>
      <c r="T8" s="19">
        <v>50754</v>
      </c>
      <c r="U8" s="19">
        <v>47162</v>
      </c>
      <c r="V8" s="46">
        <v>40146</v>
      </c>
      <c r="W8" s="46">
        <v>50663</v>
      </c>
      <c r="X8" s="46">
        <v>49575</v>
      </c>
      <c r="Y8" s="51"/>
    </row>
    <row r="9" spans="1:25" ht="12.75">
      <c r="A9" s="14" t="s">
        <v>2</v>
      </c>
      <c r="B9" s="20"/>
      <c r="C9" s="20"/>
      <c r="D9" s="20"/>
      <c r="E9" s="21"/>
      <c r="F9" s="21"/>
      <c r="G9" s="21"/>
      <c r="H9" s="21"/>
      <c r="I9" s="22"/>
      <c r="J9" s="23"/>
      <c r="K9" s="24"/>
      <c r="L9" s="24"/>
      <c r="M9" s="24"/>
      <c r="N9" s="24"/>
      <c r="O9" s="24"/>
      <c r="P9" s="24"/>
      <c r="Q9" s="24"/>
      <c r="R9" s="37"/>
      <c r="S9" s="41"/>
      <c r="T9" s="46"/>
      <c r="U9" s="46"/>
      <c r="V9" s="46"/>
      <c r="W9" s="46"/>
      <c r="X9" s="46"/>
      <c r="Y9" s="51"/>
    </row>
    <row r="10" spans="1:25" ht="48">
      <c r="A10" s="14" t="s">
        <v>3</v>
      </c>
      <c r="B10" s="15">
        <v>3743</v>
      </c>
      <c r="C10" s="15">
        <v>4024</v>
      </c>
      <c r="D10" s="15">
        <v>4139</v>
      </c>
      <c r="E10" s="16">
        <v>3815</v>
      </c>
      <c r="F10" s="16">
        <v>4140</v>
      </c>
      <c r="G10" s="16">
        <v>3729</v>
      </c>
      <c r="H10" s="16">
        <v>3395</v>
      </c>
      <c r="I10" s="25">
        <v>3658</v>
      </c>
      <c r="J10" s="23">
        <v>3392</v>
      </c>
      <c r="K10" s="19">
        <v>3832</v>
      </c>
      <c r="L10" s="19">
        <v>3040</v>
      </c>
      <c r="M10" s="19">
        <v>3517</v>
      </c>
      <c r="N10" s="19">
        <v>3033</v>
      </c>
      <c r="O10" s="19">
        <v>2959</v>
      </c>
      <c r="P10" s="19">
        <v>3546</v>
      </c>
      <c r="Q10" s="19">
        <v>3330</v>
      </c>
      <c r="R10" s="36">
        <v>3733</v>
      </c>
      <c r="S10" s="41">
        <v>3804</v>
      </c>
      <c r="T10" s="19">
        <v>3429</v>
      </c>
      <c r="U10" s="19">
        <v>3129</v>
      </c>
      <c r="V10" s="46">
        <v>1703</v>
      </c>
      <c r="W10" s="46">
        <v>1937</v>
      </c>
      <c r="X10" s="46">
        <v>2703</v>
      </c>
      <c r="Y10" s="51"/>
    </row>
    <row r="11" spans="1:25" ht="12.75">
      <c r="A11" s="14" t="s">
        <v>4</v>
      </c>
      <c r="B11" s="15">
        <v>90</v>
      </c>
      <c r="C11" s="15">
        <v>73</v>
      </c>
      <c r="D11" s="15">
        <v>91</v>
      </c>
      <c r="E11" s="16">
        <v>115</v>
      </c>
      <c r="F11" s="16">
        <v>96</v>
      </c>
      <c r="G11" s="16">
        <v>69</v>
      </c>
      <c r="H11" s="17">
        <v>60</v>
      </c>
      <c r="I11" s="26">
        <v>67</v>
      </c>
      <c r="J11" s="27">
        <v>55</v>
      </c>
      <c r="K11" s="19">
        <v>97</v>
      </c>
      <c r="L11" s="19">
        <v>80</v>
      </c>
      <c r="M11" s="19">
        <v>96</v>
      </c>
      <c r="N11" s="19">
        <v>102</v>
      </c>
      <c r="O11" s="19">
        <v>115</v>
      </c>
      <c r="P11" s="19">
        <v>118</v>
      </c>
      <c r="Q11" s="19">
        <v>86</v>
      </c>
      <c r="R11" s="36">
        <v>126</v>
      </c>
      <c r="S11" s="41">
        <v>115</v>
      </c>
      <c r="T11" s="19">
        <v>66</v>
      </c>
      <c r="U11" s="19">
        <v>44</v>
      </c>
      <c r="V11" s="46">
        <v>73</v>
      </c>
      <c r="W11" s="46">
        <v>80</v>
      </c>
      <c r="X11" s="46">
        <v>16</v>
      </c>
      <c r="Y11" s="51"/>
    </row>
    <row r="12" spans="1:25" ht="96">
      <c r="A12" s="14" t="s">
        <v>5</v>
      </c>
      <c r="B12" s="15">
        <v>325</v>
      </c>
      <c r="C12" s="15">
        <v>356</v>
      </c>
      <c r="D12" s="15">
        <v>465</v>
      </c>
      <c r="E12" s="16">
        <v>474</v>
      </c>
      <c r="F12" s="16">
        <v>440</v>
      </c>
      <c r="G12" s="16">
        <v>411</v>
      </c>
      <c r="H12" s="16">
        <v>406</v>
      </c>
      <c r="I12" s="28">
        <v>269</v>
      </c>
      <c r="J12" s="27">
        <v>294</v>
      </c>
      <c r="K12" s="19">
        <v>405</v>
      </c>
      <c r="L12" s="19">
        <v>274</v>
      </c>
      <c r="M12" s="19">
        <v>311</v>
      </c>
      <c r="N12" s="19">
        <v>264</v>
      </c>
      <c r="O12" s="19">
        <v>219</v>
      </c>
      <c r="P12" s="19">
        <v>241</v>
      </c>
      <c r="Q12" s="19">
        <v>333</v>
      </c>
      <c r="R12" s="36">
        <v>456</v>
      </c>
      <c r="S12" s="41">
        <v>469</v>
      </c>
      <c r="T12" s="19">
        <v>358</v>
      </c>
      <c r="U12" s="19">
        <v>304</v>
      </c>
      <c r="V12" s="46">
        <v>152</v>
      </c>
      <c r="W12" s="46">
        <v>167</v>
      </c>
      <c r="X12" s="46">
        <v>182</v>
      </c>
      <c r="Y12" s="51"/>
    </row>
    <row r="13" spans="1:25" ht="84">
      <c r="A13" s="14" t="s">
        <v>6</v>
      </c>
      <c r="B13" s="15">
        <v>243</v>
      </c>
      <c r="C13" s="15">
        <v>371</v>
      </c>
      <c r="D13" s="15">
        <v>770</v>
      </c>
      <c r="E13" s="16">
        <v>630</v>
      </c>
      <c r="F13" s="16">
        <v>559</v>
      </c>
      <c r="G13" s="16">
        <v>370</v>
      </c>
      <c r="H13" s="16">
        <v>503</v>
      </c>
      <c r="I13" s="17">
        <v>425</v>
      </c>
      <c r="J13" s="27">
        <v>369</v>
      </c>
      <c r="K13" s="19">
        <v>443</v>
      </c>
      <c r="L13" s="19">
        <v>294</v>
      </c>
      <c r="M13" s="19">
        <v>319</v>
      </c>
      <c r="N13" s="19">
        <v>237</v>
      </c>
      <c r="O13" s="19">
        <v>169</v>
      </c>
      <c r="P13" s="19">
        <v>120</v>
      </c>
      <c r="Q13" s="19">
        <v>139</v>
      </c>
      <c r="R13" s="36">
        <v>137</v>
      </c>
      <c r="S13" s="41">
        <v>160</v>
      </c>
      <c r="T13" s="19">
        <v>153</v>
      </c>
      <c r="U13" s="19">
        <v>130</v>
      </c>
      <c r="V13" s="46">
        <v>64</v>
      </c>
      <c r="W13" s="46">
        <v>86</v>
      </c>
      <c r="X13" s="46">
        <v>136</v>
      </c>
      <c r="Y13" s="51"/>
    </row>
    <row r="14" spans="1:25" ht="24">
      <c r="A14" s="14" t="s">
        <v>7</v>
      </c>
      <c r="B14" s="15">
        <v>1397</v>
      </c>
      <c r="C14" s="15">
        <v>1658</v>
      </c>
      <c r="D14" s="15">
        <v>1390</v>
      </c>
      <c r="E14" s="16">
        <v>1020</v>
      </c>
      <c r="F14" s="16">
        <v>866</v>
      </c>
      <c r="G14" s="16">
        <v>712</v>
      </c>
      <c r="H14" s="16">
        <v>928</v>
      </c>
      <c r="I14" s="17">
        <v>1271</v>
      </c>
      <c r="J14" s="27">
        <v>1118</v>
      </c>
      <c r="K14" s="19">
        <v>1287</v>
      </c>
      <c r="L14" s="19">
        <v>911</v>
      </c>
      <c r="M14" s="19">
        <v>854</v>
      </c>
      <c r="N14" s="19">
        <v>692</v>
      </c>
      <c r="O14" s="19">
        <v>1068</v>
      </c>
      <c r="P14" s="19">
        <v>852</v>
      </c>
      <c r="Q14" s="19">
        <v>1014</v>
      </c>
      <c r="R14" s="36">
        <v>492</v>
      </c>
      <c r="S14" s="41">
        <v>494</v>
      </c>
      <c r="T14" s="19">
        <v>536</v>
      </c>
      <c r="U14" s="19">
        <v>589</v>
      </c>
      <c r="V14" s="46">
        <v>309</v>
      </c>
      <c r="W14" s="46">
        <v>295</v>
      </c>
      <c r="X14" s="46">
        <v>177</v>
      </c>
      <c r="Y14" s="51"/>
    </row>
    <row r="15" spans="1:25" ht="36">
      <c r="A15" s="14" t="s">
        <v>8</v>
      </c>
      <c r="B15" s="15">
        <v>1263</v>
      </c>
      <c r="C15" s="15">
        <v>843</v>
      </c>
      <c r="D15" s="15">
        <v>1664</v>
      </c>
      <c r="E15" s="16">
        <v>1243</v>
      </c>
      <c r="F15" s="16">
        <v>1517</v>
      </c>
      <c r="G15" s="16">
        <v>1253</v>
      </c>
      <c r="H15" s="16">
        <v>1263</v>
      </c>
      <c r="I15" s="17">
        <v>1159</v>
      </c>
      <c r="J15" s="27">
        <v>1208</v>
      </c>
      <c r="K15" s="19">
        <v>1260</v>
      </c>
      <c r="L15" s="19">
        <v>1136</v>
      </c>
      <c r="M15" s="19">
        <v>1243</v>
      </c>
      <c r="N15" s="19">
        <v>1194</v>
      </c>
      <c r="O15" s="19">
        <v>1121</v>
      </c>
      <c r="P15" s="19">
        <v>1036</v>
      </c>
      <c r="Q15" s="19">
        <v>1536</v>
      </c>
      <c r="R15" s="36">
        <v>1840</v>
      </c>
      <c r="S15" s="41">
        <v>1754</v>
      </c>
      <c r="T15" s="19">
        <v>1567</v>
      </c>
      <c r="U15" s="19">
        <v>1465</v>
      </c>
      <c r="V15" s="46">
        <v>1422</v>
      </c>
      <c r="W15" s="46">
        <v>450</v>
      </c>
      <c r="X15" s="46">
        <v>971</v>
      </c>
      <c r="Y15" s="51"/>
    </row>
    <row r="16" spans="1:25" ht="36">
      <c r="A16" s="14" t="s">
        <v>9</v>
      </c>
      <c r="B16" s="15">
        <v>1723</v>
      </c>
      <c r="C16" s="15">
        <v>1692</v>
      </c>
      <c r="D16" s="15">
        <v>1104</v>
      </c>
      <c r="E16" s="16">
        <v>1857</v>
      </c>
      <c r="F16" s="16">
        <v>1649</v>
      </c>
      <c r="G16" s="16">
        <v>1862</v>
      </c>
      <c r="H16" s="16">
        <v>1618</v>
      </c>
      <c r="I16" s="17">
        <v>1734</v>
      </c>
      <c r="J16" s="27">
        <v>1344</v>
      </c>
      <c r="K16" s="19">
        <v>1125</v>
      </c>
      <c r="L16" s="19">
        <v>1219</v>
      </c>
      <c r="M16" s="19">
        <v>1544</v>
      </c>
      <c r="N16" s="19">
        <v>1166</v>
      </c>
      <c r="O16" s="19">
        <v>721</v>
      </c>
      <c r="P16" s="19">
        <v>1357</v>
      </c>
      <c r="Q16" s="19">
        <v>1135</v>
      </c>
      <c r="R16" s="36">
        <v>1093</v>
      </c>
      <c r="S16" s="41">
        <v>1047</v>
      </c>
      <c r="T16" s="19">
        <v>549</v>
      </c>
      <c r="U16" s="19">
        <v>487</v>
      </c>
      <c r="V16" s="46">
        <v>527</v>
      </c>
      <c r="W16" s="46">
        <v>1318</v>
      </c>
      <c r="X16" s="46">
        <v>1288</v>
      </c>
      <c r="Y16" s="51"/>
    </row>
    <row r="17" spans="1:25" ht="24">
      <c r="A17" s="14" t="s">
        <v>10</v>
      </c>
      <c r="B17" s="15">
        <v>277</v>
      </c>
      <c r="C17" s="15">
        <v>241</v>
      </c>
      <c r="D17" s="15">
        <v>428</v>
      </c>
      <c r="E17" s="16">
        <v>309</v>
      </c>
      <c r="F17" s="16">
        <v>303</v>
      </c>
      <c r="G17" s="16">
        <v>299</v>
      </c>
      <c r="H17" s="16">
        <v>319</v>
      </c>
      <c r="I17" s="17">
        <v>238</v>
      </c>
      <c r="J17" s="27">
        <v>232</v>
      </c>
      <c r="K17" s="19">
        <v>220</v>
      </c>
      <c r="L17" s="19">
        <v>149</v>
      </c>
      <c r="M17" s="19">
        <v>248</v>
      </c>
      <c r="N17" s="19">
        <v>283</v>
      </c>
      <c r="O17" s="19">
        <v>176</v>
      </c>
      <c r="P17" s="19">
        <v>183</v>
      </c>
      <c r="Q17" s="19">
        <v>447</v>
      </c>
      <c r="R17" s="36">
        <v>455</v>
      </c>
      <c r="S17" s="41">
        <v>455</v>
      </c>
      <c r="T17" s="48">
        <v>411</v>
      </c>
      <c r="U17" s="48">
        <v>492</v>
      </c>
      <c r="V17" s="46">
        <v>85</v>
      </c>
      <c r="W17" s="46">
        <v>289</v>
      </c>
      <c r="X17" s="46">
        <v>294</v>
      </c>
      <c r="Y17" s="51"/>
    </row>
    <row r="18" spans="1:25" ht="24">
      <c r="A18" s="14" t="s">
        <v>11</v>
      </c>
      <c r="B18" s="15">
        <v>28846</v>
      </c>
      <c r="C18" s="15">
        <v>29671</v>
      </c>
      <c r="D18" s="15">
        <v>25727</v>
      </c>
      <c r="E18" s="16">
        <v>28924</v>
      </c>
      <c r="F18" s="16">
        <v>25576</v>
      </c>
      <c r="G18" s="16">
        <v>26340</v>
      </c>
      <c r="H18" s="16">
        <v>27681</v>
      </c>
      <c r="I18" s="17">
        <v>30608</v>
      </c>
      <c r="J18" s="27">
        <v>30895</v>
      </c>
      <c r="K18" s="19">
        <v>36477</v>
      </c>
      <c r="L18" s="19">
        <v>36319</v>
      </c>
      <c r="M18" s="19">
        <v>35619</v>
      </c>
      <c r="N18" s="19">
        <v>33605</v>
      </c>
      <c r="O18" s="19">
        <v>32978</v>
      </c>
      <c r="P18" s="19">
        <v>32380</v>
      </c>
      <c r="Q18" s="19">
        <v>35984</v>
      </c>
      <c r="R18" s="36">
        <v>38032</v>
      </c>
      <c r="S18" s="41">
        <v>38480</v>
      </c>
      <c r="T18" s="19">
        <v>34908</v>
      </c>
      <c r="U18" s="19">
        <v>31928</v>
      </c>
      <c r="V18" s="46">
        <v>29465</v>
      </c>
      <c r="W18" s="46">
        <v>36721</v>
      </c>
      <c r="X18" s="46">
        <v>33995</v>
      </c>
      <c r="Y18" s="51"/>
    </row>
    <row r="19" spans="1:25" ht="24">
      <c r="A19" s="14" t="s">
        <v>12</v>
      </c>
      <c r="B19" s="15">
        <v>1885</v>
      </c>
      <c r="C19" s="15">
        <v>1793</v>
      </c>
      <c r="D19" s="15">
        <v>2360</v>
      </c>
      <c r="E19" s="16">
        <v>2277</v>
      </c>
      <c r="F19" s="16">
        <v>1921</v>
      </c>
      <c r="G19" s="16">
        <v>2139</v>
      </c>
      <c r="H19" s="16">
        <v>1842</v>
      </c>
      <c r="I19" s="17">
        <v>2181</v>
      </c>
      <c r="J19" s="27">
        <v>2053</v>
      </c>
      <c r="K19" s="19">
        <v>2662</v>
      </c>
      <c r="L19" s="19">
        <v>2113</v>
      </c>
      <c r="M19" s="19">
        <v>2540</v>
      </c>
      <c r="N19" s="19">
        <v>1883</v>
      </c>
      <c r="O19" s="19">
        <v>1721</v>
      </c>
      <c r="P19" s="19">
        <v>1754</v>
      </c>
      <c r="Q19" s="19">
        <v>2199</v>
      </c>
      <c r="R19" s="36">
        <v>2515</v>
      </c>
      <c r="S19" s="41">
        <v>2584</v>
      </c>
      <c r="T19" s="19">
        <v>2271</v>
      </c>
      <c r="U19" s="19">
        <v>2047</v>
      </c>
      <c r="V19" s="46">
        <v>1797</v>
      </c>
      <c r="W19" s="46">
        <v>2141</v>
      </c>
      <c r="X19" s="46">
        <v>1758</v>
      </c>
      <c r="Y19" s="51"/>
    </row>
    <row r="20" spans="1:25" ht="36">
      <c r="A20" s="14" t="s">
        <v>13</v>
      </c>
      <c r="B20" s="15">
        <v>3454</v>
      </c>
      <c r="C20" s="15">
        <v>3304</v>
      </c>
      <c r="D20" s="15">
        <v>3113</v>
      </c>
      <c r="E20" s="16">
        <v>3447</v>
      </c>
      <c r="F20" s="16">
        <v>3287</v>
      </c>
      <c r="G20" s="16">
        <v>2607</v>
      </c>
      <c r="H20" s="16">
        <v>2754</v>
      </c>
      <c r="I20" s="17">
        <v>2788</v>
      </c>
      <c r="J20" s="27">
        <v>3057</v>
      </c>
      <c r="K20" s="19">
        <v>2873</v>
      </c>
      <c r="L20" s="19">
        <v>2994</v>
      </c>
      <c r="M20" s="19">
        <v>2838</v>
      </c>
      <c r="N20" s="19">
        <v>3171</v>
      </c>
      <c r="O20" s="19">
        <v>2530</v>
      </c>
      <c r="P20" s="19">
        <v>2785</v>
      </c>
      <c r="Q20" s="19">
        <v>2787</v>
      </c>
      <c r="R20" s="36">
        <v>2800</v>
      </c>
      <c r="S20" s="41">
        <v>2678</v>
      </c>
      <c r="T20" s="19">
        <v>2215</v>
      </c>
      <c r="U20" s="19">
        <v>2602</v>
      </c>
      <c r="V20" s="46">
        <v>1629</v>
      </c>
      <c r="W20" s="46">
        <v>1968</v>
      </c>
      <c r="X20" s="46">
        <v>2029</v>
      </c>
      <c r="Y20" s="51"/>
    </row>
    <row r="21" spans="1:25" ht="60">
      <c r="A21" s="14" t="s">
        <v>14</v>
      </c>
      <c r="B21" s="15">
        <v>631</v>
      </c>
      <c r="C21" s="15">
        <v>1379</v>
      </c>
      <c r="D21" s="15">
        <v>1421</v>
      </c>
      <c r="E21" s="16">
        <v>558</v>
      </c>
      <c r="F21" s="16">
        <v>362</v>
      </c>
      <c r="G21" s="16">
        <v>708</v>
      </c>
      <c r="H21" s="16">
        <v>514</v>
      </c>
      <c r="I21" s="17">
        <v>411</v>
      </c>
      <c r="J21" s="27">
        <v>372</v>
      </c>
      <c r="K21" s="19">
        <v>472</v>
      </c>
      <c r="L21" s="19">
        <v>513</v>
      </c>
      <c r="M21" s="19">
        <v>613</v>
      </c>
      <c r="N21" s="19">
        <v>520</v>
      </c>
      <c r="O21" s="19">
        <v>450</v>
      </c>
      <c r="P21" s="19">
        <v>351</v>
      </c>
      <c r="Q21" s="19">
        <v>330</v>
      </c>
      <c r="R21" s="36">
        <v>354</v>
      </c>
      <c r="S21" s="41">
        <v>379</v>
      </c>
      <c r="T21" s="19">
        <v>341</v>
      </c>
      <c r="U21" s="19">
        <v>302</v>
      </c>
      <c r="V21" s="46">
        <v>128</v>
      </c>
      <c r="W21" s="46">
        <v>147</v>
      </c>
      <c r="X21" s="46">
        <v>196</v>
      </c>
      <c r="Y21" s="51"/>
    </row>
    <row r="22" spans="1:25" ht="36">
      <c r="A22" s="14" t="s">
        <v>15</v>
      </c>
      <c r="B22" s="15">
        <v>660</v>
      </c>
      <c r="C22" s="15">
        <v>908</v>
      </c>
      <c r="D22" s="15">
        <v>653</v>
      </c>
      <c r="E22" s="16">
        <v>635</v>
      </c>
      <c r="F22" s="16">
        <v>620</v>
      </c>
      <c r="G22" s="16">
        <v>1012</v>
      </c>
      <c r="H22" s="16">
        <v>823</v>
      </c>
      <c r="I22" s="17">
        <v>791</v>
      </c>
      <c r="J22" s="27">
        <v>665</v>
      </c>
      <c r="K22" s="19">
        <v>818</v>
      </c>
      <c r="L22" s="19">
        <v>565</v>
      </c>
      <c r="M22" s="19">
        <v>679</v>
      </c>
      <c r="N22" s="19">
        <v>613</v>
      </c>
      <c r="O22" s="19">
        <v>681</v>
      </c>
      <c r="P22" s="19">
        <v>625</v>
      </c>
      <c r="Q22" s="19">
        <v>664</v>
      </c>
      <c r="R22" s="36">
        <v>691</v>
      </c>
      <c r="S22" s="41">
        <v>622</v>
      </c>
      <c r="T22" s="19">
        <v>497</v>
      </c>
      <c r="U22" s="19">
        <v>541</v>
      </c>
      <c r="V22" s="46">
        <v>440</v>
      </c>
      <c r="W22" s="46">
        <v>475</v>
      </c>
      <c r="X22" s="46">
        <v>591</v>
      </c>
      <c r="Y22" s="51"/>
    </row>
    <row r="23" spans="1:25" ht="84">
      <c r="A23" s="14" t="s">
        <v>16</v>
      </c>
      <c r="B23" s="15">
        <v>520</v>
      </c>
      <c r="C23" s="15">
        <v>511</v>
      </c>
      <c r="D23" s="15">
        <v>424</v>
      </c>
      <c r="E23" s="16">
        <v>355</v>
      </c>
      <c r="F23" s="16">
        <v>235</v>
      </c>
      <c r="G23" s="16">
        <v>620</v>
      </c>
      <c r="H23" s="16">
        <v>591</v>
      </c>
      <c r="I23" s="17">
        <v>704</v>
      </c>
      <c r="J23" s="27">
        <v>801</v>
      </c>
      <c r="K23" s="19">
        <v>870</v>
      </c>
      <c r="L23" s="19">
        <v>798</v>
      </c>
      <c r="M23" s="19">
        <v>911</v>
      </c>
      <c r="N23" s="19">
        <v>1138</v>
      </c>
      <c r="O23" s="19">
        <v>1185</v>
      </c>
      <c r="P23" s="19">
        <v>1101</v>
      </c>
      <c r="Q23" s="19">
        <v>1132</v>
      </c>
      <c r="R23" s="36">
        <v>1071</v>
      </c>
      <c r="S23" s="41">
        <v>868</v>
      </c>
      <c r="T23" s="19">
        <v>877</v>
      </c>
      <c r="U23" s="19">
        <v>738</v>
      </c>
      <c r="V23" s="46">
        <v>200</v>
      </c>
      <c r="W23" s="46">
        <v>311</v>
      </c>
      <c r="X23" s="46">
        <v>115</v>
      </c>
      <c r="Y23" s="51"/>
    </row>
    <row r="24" spans="1:25" ht="72">
      <c r="A24" s="14" t="s">
        <v>17</v>
      </c>
      <c r="B24" s="15">
        <v>4575</v>
      </c>
      <c r="C24" s="15">
        <v>3563</v>
      </c>
      <c r="D24" s="15">
        <v>3524</v>
      </c>
      <c r="E24" s="16">
        <v>3541</v>
      </c>
      <c r="F24" s="16">
        <v>2990</v>
      </c>
      <c r="G24" s="16">
        <v>2670</v>
      </c>
      <c r="H24" s="16">
        <v>2444</v>
      </c>
      <c r="I24" s="17">
        <v>2102</v>
      </c>
      <c r="J24" s="27">
        <v>2044</v>
      </c>
      <c r="K24" s="19">
        <v>2373</v>
      </c>
      <c r="L24" s="19">
        <v>2133</v>
      </c>
      <c r="M24" s="19">
        <v>2043</v>
      </c>
      <c r="N24" s="19">
        <v>2095</v>
      </c>
      <c r="O24" s="19">
        <v>1885</v>
      </c>
      <c r="P24" s="19">
        <v>1725</v>
      </c>
      <c r="Q24" s="19">
        <v>1626</v>
      </c>
      <c r="R24" s="36">
        <v>1779</v>
      </c>
      <c r="S24" s="41">
        <v>1686</v>
      </c>
      <c r="T24" s="19">
        <v>1808</v>
      </c>
      <c r="U24" s="19">
        <v>1608</v>
      </c>
      <c r="V24" s="46">
        <v>1253</v>
      </c>
      <c r="W24" s="46">
        <v>2933</v>
      </c>
      <c r="X24" s="46">
        <v>2628</v>
      </c>
      <c r="Y24" s="51"/>
    </row>
    <row r="25" spans="1:25" ht="12.75" customHeight="1">
      <c r="A25" s="29"/>
      <c r="B25" s="55" t="s">
        <v>18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1"/>
      <c r="T25" s="46"/>
      <c r="U25" s="46"/>
      <c r="V25" s="46"/>
      <c r="W25" s="46"/>
      <c r="X25" s="46"/>
      <c r="Y25" s="51"/>
    </row>
    <row r="26" spans="1:25" ht="20.25" customHeight="1">
      <c r="A26" s="14" t="s">
        <v>1</v>
      </c>
      <c r="B26" s="30">
        <f>PRODUCT(B8/40216,100000)</f>
        <v>125552.01909687686</v>
      </c>
      <c r="C26" s="30">
        <f>PRODUCT(C8/38299,100000)</f>
        <v>135186.29729235749</v>
      </c>
      <c r="D26" s="30">
        <f>PRODUCT(D8/36452,100000)</f>
        <v>133575.6611434215</v>
      </c>
      <c r="E26" s="30">
        <f>PRODUCT(E8/34650,100000)</f>
        <v>149330.44733044732</v>
      </c>
      <c r="F26" s="30">
        <f>PRODUCT(F8/32985,100000)</f>
        <v>143865.39336061844</v>
      </c>
      <c r="G26" s="30">
        <f>PRODUCT(G8/31487,100000)</f>
        <v>149928.54193794265</v>
      </c>
      <c r="H26" s="30">
        <f>PRODUCT(H8/30394,100000)</f>
        <v>156662.49917746923</v>
      </c>
      <c r="I26" s="30">
        <f>PRODUCT(I8/30023,100000)</f>
        <v>168620.7241115145</v>
      </c>
      <c r="J26" s="30">
        <f>PRODUCT(J8/30257,100000)</f>
        <v>165654.22877350694</v>
      </c>
      <c r="K26" s="30">
        <f>PRODUCT(K8/30575,100000)</f>
        <v>186338.5118560916</v>
      </c>
      <c r="L26" s="30">
        <f>PRODUCT(L8/30717,100000)</f>
        <v>175909.10570693752</v>
      </c>
      <c r="M26" s="30">
        <f>PRODUCT(M8/30973,100000)</f>
        <v>177767.7331869693</v>
      </c>
      <c r="N26" s="30">
        <f>PRODUCT(N8/31446,100000)</f>
        <v>163992.24066653947</v>
      </c>
      <c r="O26" s="30">
        <f>PRODUCT(O8/31853,100000)</f>
        <v>155238.12513734968</v>
      </c>
      <c r="P26" s="30">
        <f>PRODUCT(P8/32176,100000)</f>
        <v>153222.8990551964</v>
      </c>
      <c r="Q26" s="30">
        <f>PRODUCT(Q8/32487,100000)</f>
        <v>165312.2787576569</v>
      </c>
      <c r="R26" s="38">
        <f>PRODUCT(R8/32662,100000)</f>
        <v>173351.29508297105</v>
      </c>
      <c r="S26" s="41">
        <v>173402.8</v>
      </c>
      <c r="T26" s="34">
        <v>158636</v>
      </c>
      <c r="U26" s="34">
        <v>150283.6</v>
      </c>
      <c r="V26" s="47">
        <v>130297.6</v>
      </c>
      <c r="W26" s="47">
        <v>167808.3</v>
      </c>
      <c r="X26" s="47">
        <v>175604.8</v>
      </c>
      <c r="Y26" s="52"/>
    </row>
    <row r="27" spans="1:25" ht="12.75">
      <c r="A27" s="14" t="s">
        <v>2</v>
      </c>
      <c r="B27" s="31"/>
      <c r="C27" s="31"/>
      <c r="D27" s="31"/>
      <c r="E27" s="31"/>
      <c r="F27" s="31"/>
      <c r="G27" s="31"/>
      <c r="H27" s="31"/>
      <c r="I27" s="32"/>
      <c r="J27" s="33"/>
      <c r="K27" s="34"/>
      <c r="L27" s="34"/>
      <c r="M27" s="34"/>
      <c r="N27" s="34"/>
      <c r="O27" s="34"/>
      <c r="P27" s="34"/>
      <c r="Q27" s="34"/>
      <c r="R27" s="39"/>
      <c r="S27" s="41"/>
      <c r="T27" s="47"/>
      <c r="U27" s="47"/>
      <c r="V27" s="46"/>
      <c r="W27" s="46"/>
      <c r="X27" s="46"/>
      <c r="Y27" s="51"/>
    </row>
    <row r="28" spans="1:25" ht="48">
      <c r="A28" s="14" t="s">
        <v>3</v>
      </c>
      <c r="B28" s="30">
        <f aca="true" t="shared" si="0" ref="B28:B42">PRODUCT(B10/40216,100000)</f>
        <v>9307.24089914462</v>
      </c>
      <c r="C28" s="30">
        <f aca="true" t="shared" si="1" ref="C28:C42">PRODUCT(C10/38299,100000)</f>
        <v>10506.801744170865</v>
      </c>
      <c r="D28" s="30">
        <f aca="true" t="shared" si="2" ref="D28:D42">PRODUCT(D10/36452,100000)</f>
        <v>11354.65818062109</v>
      </c>
      <c r="E28" s="30">
        <f aca="true" t="shared" si="3" ref="E28:E42">PRODUCT(E10/34650,100000)</f>
        <v>11010.10101010101</v>
      </c>
      <c r="F28" s="30">
        <f aca="true" t="shared" si="4" ref="F28:F42">PRODUCT(F10/32985,100000)</f>
        <v>12551.159618008187</v>
      </c>
      <c r="G28" s="30">
        <f aca="true" t="shared" si="5" ref="G28:G42">PRODUCT(G10/31487,100000)</f>
        <v>11842.982818305967</v>
      </c>
      <c r="H28" s="30">
        <f aca="true" t="shared" si="6" ref="H28:H42">PRODUCT(H10/30394,100000)</f>
        <v>11169.967756794103</v>
      </c>
      <c r="I28" s="30">
        <f aca="true" t="shared" si="7" ref="I28:I42">PRODUCT(I10/30023,100000)</f>
        <v>12183.992272591015</v>
      </c>
      <c r="J28" s="30">
        <f aca="true" t="shared" si="8" ref="J28:J42">PRODUCT(J10/30257,100000)</f>
        <v>11210.628945368015</v>
      </c>
      <c r="K28" s="30">
        <f aca="true" t="shared" si="9" ref="K28:K42">PRODUCT(K10/30575,100000)</f>
        <v>12533.115290269829</v>
      </c>
      <c r="L28" s="30">
        <f aca="true" t="shared" si="10" ref="L28:L42">PRODUCT(L10/30717,100000)</f>
        <v>9896.79981769053</v>
      </c>
      <c r="M28" s="30">
        <f aca="true" t="shared" si="11" ref="M28:M42">PRODUCT(M10/30973,100000)</f>
        <v>11355.051173602815</v>
      </c>
      <c r="N28" s="30">
        <f aca="true" t="shared" si="12" ref="N28:N42">PRODUCT(N10/31446,100000)</f>
        <v>9645.105895821409</v>
      </c>
      <c r="O28" s="30">
        <f aca="true" t="shared" si="13" ref="O28:O42">PRODUCT(O10/31853,100000)</f>
        <v>9289.548865099048</v>
      </c>
      <c r="P28" s="30">
        <f aca="true" t="shared" si="14" ref="P28:P42">PRODUCT(P10/32176,100000)</f>
        <v>11020.636499254102</v>
      </c>
      <c r="Q28" s="30">
        <f aca="true" t="shared" si="15" ref="Q28:Q42">PRODUCT(Q10/32487,100000)</f>
        <v>10250.25394773294</v>
      </c>
      <c r="R28" s="38">
        <f aca="true" t="shared" si="16" ref="R28:R42">PRODUCT(R10/32662,100000)</f>
        <v>11429.183760945441</v>
      </c>
      <c r="S28" s="41">
        <v>11700.7</v>
      </c>
      <c r="T28" s="47">
        <v>10717.6</v>
      </c>
      <c r="U28" s="47">
        <v>9970.7</v>
      </c>
      <c r="V28" s="47">
        <v>5527.2</v>
      </c>
      <c r="W28" s="47">
        <v>6415.8</v>
      </c>
      <c r="X28" s="47">
        <v>9574.6</v>
      </c>
      <c r="Y28" s="52"/>
    </row>
    <row r="29" spans="1:25" ht="12.75">
      <c r="A29" s="14" t="s">
        <v>4</v>
      </c>
      <c r="B29" s="30">
        <f t="shared" si="0"/>
        <v>223.79152576089118</v>
      </c>
      <c r="C29" s="30">
        <f t="shared" si="1"/>
        <v>190.60549883808977</v>
      </c>
      <c r="D29" s="30">
        <f t="shared" si="2"/>
        <v>249.64336661911554</v>
      </c>
      <c r="E29" s="30">
        <f t="shared" si="3"/>
        <v>331.8903318903319</v>
      </c>
      <c r="F29" s="30">
        <f t="shared" si="4"/>
        <v>291.0413824465666</v>
      </c>
      <c r="G29" s="30">
        <f t="shared" si="5"/>
        <v>219.1380569758948</v>
      </c>
      <c r="H29" s="30">
        <f t="shared" si="6"/>
        <v>197.40738303612557</v>
      </c>
      <c r="I29" s="30">
        <f t="shared" si="7"/>
        <v>223.16224228091795</v>
      </c>
      <c r="J29" s="30">
        <f t="shared" si="8"/>
        <v>181.7761179231252</v>
      </c>
      <c r="K29" s="30">
        <f t="shared" si="9"/>
        <v>317.25265739983644</v>
      </c>
      <c r="L29" s="30">
        <f t="shared" si="10"/>
        <v>260.44210046554025</v>
      </c>
      <c r="M29" s="30">
        <f t="shared" si="11"/>
        <v>309.94737351887125</v>
      </c>
      <c r="N29" s="30">
        <f t="shared" si="12"/>
        <v>324.36557908796027</v>
      </c>
      <c r="O29" s="30">
        <f t="shared" si="13"/>
        <v>361.0334976297366</v>
      </c>
      <c r="P29" s="30">
        <f t="shared" si="14"/>
        <v>366.7329686723024</v>
      </c>
      <c r="Q29" s="30">
        <f t="shared" si="15"/>
        <v>264.7212731246345</v>
      </c>
      <c r="R29" s="38">
        <f t="shared" si="16"/>
        <v>385.76939562794684</v>
      </c>
      <c r="S29" s="41">
        <v>353.7</v>
      </c>
      <c r="T29" s="47">
        <v>206.3</v>
      </c>
      <c r="U29" s="47">
        <v>140.2</v>
      </c>
      <c r="V29" s="47">
        <v>236.9</v>
      </c>
      <c r="W29" s="47">
        <v>265</v>
      </c>
      <c r="X29" s="47">
        <v>56.7</v>
      </c>
      <c r="Y29" s="52"/>
    </row>
    <row r="30" spans="1:25" ht="96">
      <c r="A30" s="14" t="s">
        <v>5</v>
      </c>
      <c r="B30" s="30">
        <f t="shared" si="0"/>
        <v>808.1360652476626</v>
      </c>
      <c r="C30" s="30">
        <f t="shared" si="1"/>
        <v>929.5281861145199</v>
      </c>
      <c r="D30" s="30">
        <f t="shared" si="2"/>
        <v>1275.6501700866893</v>
      </c>
      <c r="E30" s="30">
        <f t="shared" si="3"/>
        <v>1367.9653679653682</v>
      </c>
      <c r="F30" s="30">
        <f t="shared" si="4"/>
        <v>1333.9396695467638</v>
      </c>
      <c r="G30" s="30">
        <f t="shared" si="5"/>
        <v>1305.3006002477214</v>
      </c>
      <c r="H30" s="30">
        <f t="shared" si="6"/>
        <v>1335.7899585444495</v>
      </c>
      <c r="I30" s="30">
        <f t="shared" si="7"/>
        <v>895.979748859208</v>
      </c>
      <c r="J30" s="30">
        <f t="shared" si="8"/>
        <v>971.6759758072512</v>
      </c>
      <c r="K30" s="30">
        <f t="shared" si="9"/>
        <v>1324.6116107931316</v>
      </c>
      <c r="L30" s="30">
        <f t="shared" si="10"/>
        <v>892.0141940944754</v>
      </c>
      <c r="M30" s="30">
        <f t="shared" si="11"/>
        <v>1004.1003454621767</v>
      </c>
      <c r="N30" s="30">
        <f t="shared" si="12"/>
        <v>839.5344399923679</v>
      </c>
      <c r="O30" s="30">
        <f t="shared" si="13"/>
        <v>687.5333563557593</v>
      </c>
      <c r="P30" s="30">
        <f t="shared" si="14"/>
        <v>749.0054699154649</v>
      </c>
      <c r="Q30" s="30">
        <f t="shared" si="15"/>
        <v>1025.025394773294</v>
      </c>
      <c r="R30" s="38">
        <f t="shared" si="16"/>
        <v>1396.11781274876</v>
      </c>
      <c r="S30" s="41">
        <v>1442.6</v>
      </c>
      <c r="T30" s="47">
        <v>1119</v>
      </c>
      <c r="U30" s="47">
        <v>968.7</v>
      </c>
      <c r="V30" s="47">
        <v>493.3</v>
      </c>
      <c r="W30" s="47">
        <v>553.1</v>
      </c>
      <c r="X30" s="47">
        <v>644.7</v>
      </c>
      <c r="Y30" s="52"/>
    </row>
    <row r="31" spans="1:25" ht="84">
      <c r="A31" s="14" t="s">
        <v>6</v>
      </c>
      <c r="B31" s="30">
        <f t="shared" si="0"/>
        <v>604.2371195544063</v>
      </c>
      <c r="C31" s="30">
        <f t="shared" si="1"/>
        <v>968.6936995744013</v>
      </c>
      <c r="D31" s="30">
        <f t="shared" si="2"/>
        <v>2112.366948315593</v>
      </c>
      <c r="E31" s="30">
        <f t="shared" si="3"/>
        <v>1818.181818181818</v>
      </c>
      <c r="F31" s="30">
        <f t="shared" si="4"/>
        <v>1694.7097165378202</v>
      </c>
      <c r="G31" s="30">
        <f t="shared" si="5"/>
        <v>1175.0881316098707</v>
      </c>
      <c r="H31" s="30">
        <f t="shared" si="6"/>
        <v>1654.9318944528525</v>
      </c>
      <c r="I31" s="30">
        <f t="shared" si="7"/>
        <v>1415.5813876028378</v>
      </c>
      <c r="J31" s="30">
        <f t="shared" si="8"/>
        <v>1219.5525002478767</v>
      </c>
      <c r="K31" s="30">
        <f t="shared" si="9"/>
        <v>1448.8961569910057</v>
      </c>
      <c r="L31" s="30">
        <f t="shared" si="10"/>
        <v>957.1247192108605</v>
      </c>
      <c r="M31" s="30">
        <f t="shared" si="11"/>
        <v>1029.929293255416</v>
      </c>
      <c r="N31" s="30">
        <f t="shared" si="12"/>
        <v>753.6729631749666</v>
      </c>
      <c r="O31" s="30">
        <f t="shared" si="13"/>
        <v>530.5622704297868</v>
      </c>
      <c r="P31" s="30">
        <f t="shared" si="14"/>
        <v>372.9487817006464</v>
      </c>
      <c r="Q31" s="30">
        <f t="shared" si="15"/>
        <v>427.86345307353713</v>
      </c>
      <c r="R31" s="38">
        <f t="shared" si="16"/>
        <v>419.44767619864064</v>
      </c>
      <c r="S31" s="41">
        <v>492.1</v>
      </c>
      <c r="T31" s="47">
        <v>478.2</v>
      </c>
      <c r="U31" s="47">
        <v>414.3</v>
      </c>
      <c r="V31" s="47">
        <v>207.7</v>
      </c>
      <c r="W31" s="47">
        <v>284.9</v>
      </c>
      <c r="X31" s="47">
        <v>481.7</v>
      </c>
      <c r="Y31" s="52"/>
    </row>
    <row r="32" spans="1:25" ht="24">
      <c r="A32" s="14" t="s">
        <v>7</v>
      </c>
      <c r="B32" s="30">
        <f t="shared" si="0"/>
        <v>3473.7417943107225</v>
      </c>
      <c r="C32" s="30">
        <f t="shared" si="1"/>
        <v>4329.094754432231</v>
      </c>
      <c r="D32" s="30">
        <f t="shared" si="2"/>
        <v>3813.2338417645124</v>
      </c>
      <c r="E32" s="30">
        <f t="shared" si="3"/>
        <v>2943.722943722944</v>
      </c>
      <c r="F32" s="30">
        <f t="shared" si="4"/>
        <v>2625.4358041534033</v>
      </c>
      <c r="G32" s="30">
        <f t="shared" si="5"/>
        <v>2261.2506748816973</v>
      </c>
      <c r="H32" s="30">
        <f t="shared" si="6"/>
        <v>3053.2341909587417</v>
      </c>
      <c r="I32" s="30">
        <f t="shared" si="7"/>
        <v>4233.4210438663695</v>
      </c>
      <c r="J32" s="30">
        <f t="shared" si="8"/>
        <v>3695.0127243282545</v>
      </c>
      <c r="K32" s="30">
        <f t="shared" si="9"/>
        <v>4209.321340964841</v>
      </c>
      <c r="L32" s="30">
        <f t="shared" si="10"/>
        <v>2965.7844190513397</v>
      </c>
      <c r="M32" s="30">
        <f t="shared" si="11"/>
        <v>2757.2401769282924</v>
      </c>
      <c r="N32" s="30">
        <f t="shared" si="12"/>
        <v>2200.597850283025</v>
      </c>
      <c r="O32" s="30">
        <f t="shared" si="13"/>
        <v>3352.9023953787714</v>
      </c>
      <c r="P32" s="30">
        <f t="shared" si="14"/>
        <v>2647.93635007459</v>
      </c>
      <c r="Q32" s="30">
        <f t="shared" si="15"/>
        <v>3121.24849939976</v>
      </c>
      <c r="R32" s="38">
        <f t="shared" si="16"/>
        <v>1506.3376400710306</v>
      </c>
      <c r="S32" s="41">
        <v>1519.5</v>
      </c>
      <c r="T32" s="47">
        <v>1675.3</v>
      </c>
      <c r="U32" s="47">
        <v>1876.9</v>
      </c>
      <c r="V32" s="47">
        <v>1002.9</v>
      </c>
      <c r="W32" s="47">
        <v>977.1</v>
      </c>
      <c r="X32" s="47">
        <v>627</v>
      </c>
      <c r="Y32" s="52"/>
    </row>
    <row r="33" spans="1:25" ht="36">
      <c r="A33" s="14" t="s">
        <v>8</v>
      </c>
      <c r="B33" s="30">
        <f t="shared" si="0"/>
        <v>3140.541078177839</v>
      </c>
      <c r="C33" s="30">
        <f t="shared" si="1"/>
        <v>2201.101856445338</v>
      </c>
      <c r="D33" s="30">
        <f t="shared" si="2"/>
        <v>4564.90727532097</v>
      </c>
      <c r="E33" s="30">
        <f t="shared" si="3"/>
        <v>3587.3015873015875</v>
      </c>
      <c r="F33" s="30">
        <f t="shared" si="4"/>
        <v>4599.060178869183</v>
      </c>
      <c r="G33" s="30">
        <f t="shared" si="5"/>
        <v>3979.4200781274812</v>
      </c>
      <c r="H33" s="30">
        <f t="shared" si="6"/>
        <v>4155.425412910443</v>
      </c>
      <c r="I33" s="30">
        <f t="shared" si="7"/>
        <v>3860.3737134863272</v>
      </c>
      <c r="J33" s="30">
        <f t="shared" si="8"/>
        <v>3992.4645536570047</v>
      </c>
      <c r="K33" s="30">
        <f t="shared" si="9"/>
        <v>4121.013900245298</v>
      </c>
      <c r="L33" s="30">
        <f t="shared" si="10"/>
        <v>3698.2778266106716</v>
      </c>
      <c r="M33" s="30">
        <f t="shared" si="11"/>
        <v>4013.1727633745522</v>
      </c>
      <c r="N33" s="30">
        <f t="shared" si="12"/>
        <v>3796.9853081473</v>
      </c>
      <c r="O33" s="30">
        <f t="shared" si="13"/>
        <v>3519.291746460302</v>
      </c>
      <c r="P33" s="30">
        <f t="shared" si="14"/>
        <v>3219.7911486822472</v>
      </c>
      <c r="Q33" s="30">
        <f t="shared" si="15"/>
        <v>4728.045064179518</v>
      </c>
      <c r="R33" s="38">
        <f t="shared" si="16"/>
        <v>5633.4578409160495</v>
      </c>
      <c r="S33" s="41">
        <v>5395.1</v>
      </c>
      <c r="T33" s="47">
        <v>4897.8</v>
      </c>
      <c r="U33" s="47">
        <v>4668.3</v>
      </c>
      <c r="V33" s="47">
        <v>4615.2</v>
      </c>
      <c r="W33" s="47">
        <v>1490.5</v>
      </c>
      <c r="X33" s="47">
        <v>3439.5</v>
      </c>
      <c r="Y33" s="52"/>
    </row>
    <row r="34" spans="1:25" ht="36">
      <c r="A34" s="14" t="s">
        <v>9</v>
      </c>
      <c r="B34" s="30">
        <f t="shared" si="0"/>
        <v>4284.364432066839</v>
      </c>
      <c r="C34" s="30">
        <f t="shared" si="1"/>
        <v>4417.869918274629</v>
      </c>
      <c r="D34" s="30">
        <f t="shared" si="2"/>
        <v>3028.6404038187206</v>
      </c>
      <c r="E34" s="30">
        <f t="shared" si="3"/>
        <v>5359.30735930736</v>
      </c>
      <c r="F34" s="30">
        <f t="shared" si="4"/>
        <v>4999.2420797332115</v>
      </c>
      <c r="G34" s="30">
        <f t="shared" si="5"/>
        <v>5913.551624479945</v>
      </c>
      <c r="H34" s="30">
        <f t="shared" si="6"/>
        <v>5323.419095874186</v>
      </c>
      <c r="I34" s="30">
        <f t="shared" si="7"/>
        <v>5775.572061419578</v>
      </c>
      <c r="J34" s="30">
        <f t="shared" si="8"/>
        <v>4441.947317976005</v>
      </c>
      <c r="K34" s="30">
        <f t="shared" si="9"/>
        <v>3679.4766966475877</v>
      </c>
      <c r="L34" s="30">
        <f t="shared" si="10"/>
        <v>3968.48650584367</v>
      </c>
      <c r="M34" s="30">
        <f t="shared" si="11"/>
        <v>4984.98692409518</v>
      </c>
      <c r="N34" s="30">
        <f t="shared" si="12"/>
        <v>3707.9437766329584</v>
      </c>
      <c r="O34" s="30">
        <f t="shared" si="13"/>
        <v>2263.5230590525225</v>
      </c>
      <c r="P34" s="30">
        <f t="shared" si="14"/>
        <v>4217.429139731476</v>
      </c>
      <c r="Q34" s="30">
        <f t="shared" si="15"/>
        <v>3493.7051743774437</v>
      </c>
      <c r="R34" s="38">
        <f t="shared" si="16"/>
        <v>3346.396423978936</v>
      </c>
      <c r="S34" s="41">
        <v>3220.4</v>
      </c>
      <c r="T34" s="47">
        <v>1715.9</v>
      </c>
      <c r="U34" s="47">
        <v>1551.8</v>
      </c>
      <c r="V34" s="47">
        <v>1710.4</v>
      </c>
      <c r="W34" s="47">
        <v>4365.5</v>
      </c>
      <c r="X34" s="47">
        <v>4562.4</v>
      </c>
      <c r="Y34" s="52"/>
    </row>
    <row r="35" spans="1:25" ht="24">
      <c r="A35" s="14" t="s">
        <v>10</v>
      </c>
      <c r="B35" s="30">
        <f t="shared" si="0"/>
        <v>688.780584841854</v>
      </c>
      <c r="C35" s="30">
        <f t="shared" si="1"/>
        <v>629.2592495887621</v>
      </c>
      <c r="D35" s="30">
        <f t="shared" si="2"/>
        <v>1174.1468232195764</v>
      </c>
      <c r="E35" s="30">
        <f t="shared" si="3"/>
        <v>891.7748917748918</v>
      </c>
      <c r="F35" s="30">
        <f t="shared" si="4"/>
        <v>918.5993633469759</v>
      </c>
      <c r="G35" s="30">
        <f t="shared" si="5"/>
        <v>949.5982468955442</v>
      </c>
      <c r="H35" s="30">
        <f t="shared" si="6"/>
        <v>1049.5492531420675</v>
      </c>
      <c r="I35" s="30">
        <f t="shared" si="7"/>
        <v>792.7255770575892</v>
      </c>
      <c r="J35" s="30">
        <f t="shared" si="8"/>
        <v>766.7647156030009</v>
      </c>
      <c r="K35" s="30">
        <f t="shared" si="9"/>
        <v>719.5421095666394</v>
      </c>
      <c r="L35" s="30">
        <f t="shared" si="10"/>
        <v>485.0734121170687</v>
      </c>
      <c r="M35" s="30">
        <f t="shared" si="11"/>
        <v>800.6973815904174</v>
      </c>
      <c r="N35" s="30">
        <f t="shared" si="12"/>
        <v>899.9554792342427</v>
      </c>
      <c r="O35" s="30">
        <f t="shared" si="13"/>
        <v>552.538222459423</v>
      </c>
      <c r="P35" s="30">
        <f t="shared" si="14"/>
        <v>568.7468920934858</v>
      </c>
      <c r="Q35" s="30">
        <f t="shared" si="15"/>
        <v>1375.9349893803676</v>
      </c>
      <c r="R35" s="38">
        <f t="shared" si="16"/>
        <v>1393.056150878697</v>
      </c>
      <c r="S35" s="41">
        <v>1399.5</v>
      </c>
      <c r="T35" s="47">
        <v>1284.6</v>
      </c>
      <c r="U35" s="47">
        <v>1567.8</v>
      </c>
      <c r="V35" s="47">
        <v>275.9</v>
      </c>
      <c r="W35" s="47">
        <v>957.2</v>
      </c>
      <c r="X35" s="47">
        <v>1041.4</v>
      </c>
      <c r="Y35" s="52"/>
    </row>
    <row r="36" spans="1:25" ht="24">
      <c r="A36" s="14" t="s">
        <v>11</v>
      </c>
      <c r="B36" s="30">
        <f t="shared" si="0"/>
        <v>71727.67057887408</v>
      </c>
      <c r="C36" s="30">
        <f t="shared" si="1"/>
        <v>77471.99665787618</v>
      </c>
      <c r="D36" s="30">
        <f t="shared" si="2"/>
        <v>70577.7460770328</v>
      </c>
      <c r="E36" s="30">
        <f t="shared" si="3"/>
        <v>83474.74747474748</v>
      </c>
      <c r="F36" s="30">
        <f t="shared" si="4"/>
        <v>77538.27497347278</v>
      </c>
      <c r="G36" s="30">
        <f t="shared" si="5"/>
        <v>83653.57131514593</v>
      </c>
      <c r="H36" s="30">
        <f t="shared" si="6"/>
        <v>91073.89616371653</v>
      </c>
      <c r="I36" s="30">
        <f t="shared" si="7"/>
        <v>101948.50614528861</v>
      </c>
      <c r="J36" s="30">
        <f t="shared" si="8"/>
        <v>102108.60296790824</v>
      </c>
      <c r="K36" s="30">
        <f t="shared" si="9"/>
        <v>119303.35241210139</v>
      </c>
      <c r="L36" s="30">
        <f t="shared" si="10"/>
        <v>118237.45808509947</v>
      </c>
      <c r="M36" s="30">
        <f t="shared" si="11"/>
        <v>115000.1614309237</v>
      </c>
      <c r="N36" s="30">
        <f t="shared" si="12"/>
        <v>106865.73809069514</v>
      </c>
      <c r="O36" s="30">
        <f t="shared" si="13"/>
        <v>103531.84943333438</v>
      </c>
      <c r="P36" s="30">
        <f t="shared" si="14"/>
        <v>100634.0129288911</v>
      </c>
      <c r="Q36" s="30">
        <f t="shared" si="15"/>
        <v>110764.30572228892</v>
      </c>
      <c r="R36" s="38">
        <f t="shared" si="16"/>
        <v>116441.12424223869</v>
      </c>
      <c r="S36" s="41">
        <v>118359.9</v>
      </c>
      <c r="T36" s="47">
        <v>109108</v>
      </c>
      <c r="U36" s="47">
        <v>101739.9</v>
      </c>
      <c r="V36" s="47">
        <v>95631.4</v>
      </c>
      <c r="W36" s="47">
        <v>121629</v>
      </c>
      <c r="X36" s="47">
        <v>120417.3</v>
      </c>
      <c r="Y36" s="52"/>
    </row>
    <row r="37" spans="1:25" ht="24">
      <c r="A37" s="14" t="s">
        <v>12</v>
      </c>
      <c r="B37" s="30">
        <f t="shared" si="0"/>
        <v>4687.189178436443</v>
      </c>
      <c r="C37" s="30">
        <f t="shared" si="1"/>
        <v>4681.584375571164</v>
      </c>
      <c r="D37" s="30">
        <f t="shared" si="2"/>
        <v>6474.267529902338</v>
      </c>
      <c r="E37" s="30">
        <f t="shared" si="3"/>
        <v>6571.428571428572</v>
      </c>
      <c r="F37" s="30">
        <f t="shared" si="4"/>
        <v>5823.859329998484</v>
      </c>
      <c r="G37" s="30">
        <f t="shared" si="5"/>
        <v>6793.27976625274</v>
      </c>
      <c r="H37" s="30">
        <f t="shared" si="6"/>
        <v>6060.406659209054</v>
      </c>
      <c r="I37" s="30">
        <f t="shared" si="7"/>
        <v>7264.43060320421</v>
      </c>
      <c r="J37" s="30">
        <f t="shared" si="8"/>
        <v>6785.2067290213845</v>
      </c>
      <c r="K37" s="30">
        <f t="shared" si="9"/>
        <v>8706.459525756336</v>
      </c>
      <c r="L37" s="30">
        <f t="shared" si="10"/>
        <v>6878.926978546082</v>
      </c>
      <c r="M37" s="30">
        <f t="shared" si="11"/>
        <v>8200.69092435347</v>
      </c>
      <c r="N37" s="30">
        <f t="shared" si="12"/>
        <v>5988.042994339503</v>
      </c>
      <c r="O37" s="30">
        <f t="shared" si="13"/>
        <v>5402.944777571971</v>
      </c>
      <c r="P37" s="30">
        <f t="shared" si="14"/>
        <v>5451.268025857782</v>
      </c>
      <c r="Q37" s="30">
        <f t="shared" si="15"/>
        <v>6768.861390710131</v>
      </c>
      <c r="R37" s="38">
        <f t="shared" si="16"/>
        <v>7700.079603208622</v>
      </c>
      <c r="S37" s="41">
        <v>7948.1</v>
      </c>
      <c r="T37" s="47">
        <v>7098.2</v>
      </c>
      <c r="U37" s="47">
        <v>6522.8</v>
      </c>
      <c r="V37" s="47">
        <v>5832.3</v>
      </c>
      <c r="W37" s="47">
        <v>7091.5</v>
      </c>
      <c r="X37" s="47">
        <v>6227.2</v>
      </c>
      <c r="Y37" s="52"/>
    </row>
    <row r="38" spans="1:25" ht="36">
      <c r="A38" s="14" t="s">
        <v>13</v>
      </c>
      <c r="B38" s="30">
        <f t="shared" si="0"/>
        <v>8588.621444201312</v>
      </c>
      <c r="C38" s="30">
        <f t="shared" si="1"/>
        <v>8626.857098096556</v>
      </c>
      <c r="D38" s="30">
        <f t="shared" si="2"/>
        <v>8539.997805333041</v>
      </c>
      <c r="E38" s="30">
        <f t="shared" si="3"/>
        <v>9948.051948051947</v>
      </c>
      <c r="F38" s="30">
        <f t="shared" si="4"/>
        <v>9965.135667727754</v>
      </c>
      <c r="G38" s="30">
        <f t="shared" si="5"/>
        <v>8279.607457045766</v>
      </c>
      <c r="H38" s="30">
        <f t="shared" si="6"/>
        <v>9060.998881358162</v>
      </c>
      <c r="I38" s="30">
        <f t="shared" si="7"/>
        <v>9286.213902674615</v>
      </c>
      <c r="J38" s="30">
        <f t="shared" si="8"/>
        <v>10103.447136199888</v>
      </c>
      <c r="K38" s="30">
        <f t="shared" si="9"/>
        <v>9396.565821749797</v>
      </c>
      <c r="L38" s="30">
        <f t="shared" si="10"/>
        <v>9747.045609922845</v>
      </c>
      <c r="M38" s="30">
        <f t="shared" si="11"/>
        <v>9162.819229651632</v>
      </c>
      <c r="N38" s="30">
        <f t="shared" si="12"/>
        <v>10083.953443999237</v>
      </c>
      <c r="O38" s="30">
        <f t="shared" si="13"/>
        <v>7942.736947854205</v>
      </c>
      <c r="P38" s="30">
        <f t="shared" si="14"/>
        <v>8655.51964196917</v>
      </c>
      <c r="Q38" s="30">
        <f t="shared" si="15"/>
        <v>8578.816141841351</v>
      </c>
      <c r="R38" s="38">
        <f t="shared" si="16"/>
        <v>8572.653236176597</v>
      </c>
      <c r="S38" s="41">
        <v>8237.2</v>
      </c>
      <c r="T38" s="47">
        <v>6923.2</v>
      </c>
      <c r="U38" s="47">
        <v>8291.4</v>
      </c>
      <c r="V38" s="47">
        <v>5827.1</v>
      </c>
      <c r="W38" s="47">
        <v>6518.5</v>
      </c>
      <c r="X38" s="47">
        <v>7187.1</v>
      </c>
      <c r="Y38" s="52"/>
    </row>
    <row r="39" spans="1:25" ht="60">
      <c r="A39" s="14" t="s">
        <v>14</v>
      </c>
      <c r="B39" s="30">
        <f t="shared" si="0"/>
        <v>1569.0272528346927</v>
      </c>
      <c r="C39" s="30">
        <f t="shared" si="1"/>
        <v>3600.6162040784357</v>
      </c>
      <c r="D39" s="30">
        <f t="shared" si="2"/>
        <v>3898.2771864369583</v>
      </c>
      <c r="E39" s="30">
        <f t="shared" si="3"/>
        <v>1610.3896103896102</v>
      </c>
      <c r="F39" s="30">
        <f t="shared" si="4"/>
        <v>1097.4685463089284</v>
      </c>
      <c r="G39" s="30">
        <f t="shared" si="5"/>
        <v>2248.5470194048335</v>
      </c>
      <c r="H39" s="30">
        <f t="shared" si="6"/>
        <v>1691.1232480094754</v>
      </c>
      <c r="I39" s="30">
        <f t="shared" si="7"/>
        <v>1368.9504713053327</v>
      </c>
      <c r="J39" s="30">
        <f t="shared" si="8"/>
        <v>1229.4675612255016</v>
      </c>
      <c r="K39" s="30">
        <f t="shared" si="9"/>
        <v>1543.744889615699</v>
      </c>
      <c r="L39" s="30">
        <f t="shared" si="10"/>
        <v>1670.084969235277</v>
      </c>
      <c r="M39" s="30">
        <f t="shared" si="11"/>
        <v>1979.1431246569593</v>
      </c>
      <c r="N39" s="30">
        <f t="shared" si="12"/>
        <v>1653.6284424092094</v>
      </c>
      <c r="O39" s="30">
        <f t="shared" si="13"/>
        <v>1412.7397733337518</v>
      </c>
      <c r="P39" s="30">
        <f t="shared" si="14"/>
        <v>1090.8751864743908</v>
      </c>
      <c r="Q39" s="30">
        <f t="shared" si="15"/>
        <v>1015.7909317573183</v>
      </c>
      <c r="R39" s="38">
        <f t="shared" si="16"/>
        <v>1083.8283020023268</v>
      </c>
      <c r="S39" s="41">
        <v>1165.8</v>
      </c>
      <c r="T39" s="47">
        <v>1065.8</v>
      </c>
      <c r="U39" s="47">
        <v>962.3</v>
      </c>
      <c r="V39" s="47">
        <v>415.4</v>
      </c>
      <c r="W39" s="47">
        <v>486.9</v>
      </c>
      <c r="X39" s="47">
        <v>694.3</v>
      </c>
      <c r="Y39" s="52"/>
    </row>
    <row r="40" spans="1:25" ht="36">
      <c r="A40" s="14" t="s">
        <v>15</v>
      </c>
      <c r="B40" s="30">
        <f t="shared" si="0"/>
        <v>1641.1378555798685</v>
      </c>
      <c r="C40" s="30">
        <f t="shared" si="1"/>
        <v>2370.819081438158</v>
      </c>
      <c r="D40" s="30">
        <f t="shared" si="2"/>
        <v>1791.3969055195873</v>
      </c>
      <c r="E40" s="30">
        <f t="shared" si="3"/>
        <v>1832.6118326118326</v>
      </c>
      <c r="F40" s="30">
        <f t="shared" si="4"/>
        <v>1879.642261634076</v>
      </c>
      <c r="G40" s="30">
        <f t="shared" si="5"/>
        <v>3214.0248356464567</v>
      </c>
      <c r="H40" s="30">
        <f t="shared" si="6"/>
        <v>2707.7712706455222</v>
      </c>
      <c r="I40" s="30">
        <f t="shared" si="7"/>
        <v>2634.6467708090463</v>
      </c>
      <c r="J40" s="30">
        <f t="shared" si="8"/>
        <v>2197.8385167068777</v>
      </c>
      <c r="K40" s="30">
        <f t="shared" si="9"/>
        <v>2675.3883892068684</v>
      </c>
      <c r="L40" s="30">
        <f t="shared" si="10"/>
        <v>1839.3723345378783</v>
      </c>
      <c r="M40" s="30">
        <f t="shared" si="11"/>
        <v>2192.2319439511834</v>
      </c>
      <c r="N40" s="30">
        <f t="shared" si="12"/>
        <v>1949.3735292247027</v>
      </c>
      <c r="O40" s="30">
        <f t="shared" si="13"/>
        <v>2137.9461903117444</v>
      </c>
      <c r="P40" s="30">
        <f t="shared" si="14"/>
        <v>1942.4415713575336</v>
      </c>
      <c r="Q40" s="30">
        <f t="shared" si="15"/>
        <v>2043.8944808692706</v>
      </c>
      <c r="R40" s="38">
        <f t="shared" si="16"/>
        <v>2115.608352213582</v>
      </c>
      <c r="S40" s="41">
        <v>1913.2</v>
      </c>
      <c r="T40" s="47">
        <v>1553.4</v>
      </c>
      <c r="U40" s="47">
        <v>1723.9</v>
      </c>
      <c r="V40" s="47">
        <v>1428.1</v>
      </c>
      <c r="W40" s="47">
        <v>1573.3</v>
      </c>
      <c r="X40" s="47">
        <v>2093.4</v>
      </c>
      <c r="Y40" s="52"/>
    </row>
    <row r="41" spans="1:25" ht="84">
      <c r="A41" s="14" t="s">
        <v>16</v>
      </c>
      <c r="B41" s="30">
        <f t="shared" si="0"/>
        <v>1293.0177043962601</v>
      </c>
      <c r="C41" s="30">
        <f t="shared" si="1"/>
        <v>1334.2384918666285</v>
      </c>
      <c r="D41" s="30">
        <f t="shared" si="2"/>
        <v>1163.1734884231319</v>
      </c>
      <c r="E41" s="30">
        <f t="shared" si="3"/>
        <v>1024.5310245310245</v>
      </c>
      <c r="F41" s="30">
        <f t="shared" si="4"/>
        <v>712.4450507806579</v>
      </c>
      <c r="G41" s="30">
        <f t="shared" si="5"/>
        <v>1969.0665989138374</v>
      </c>
      <c r="H41" s="30">
        <f t="shared" si="6"/>
        <v>1944.4627229058365</v>
      </c>
      <c r="I41" s="30">
        <f t="shared" si="7"/>
        <v>2344.8689338174067</v>
      </c>
      <c r="J41" s="30">
        <f t="shared" si="8"/>
        <v>2647.3212810258783</v>
      </c>
      <c r="K41" s="30">
        <f t="shared" si="9"/>
        <v>2845.4619787408014</v>
      </c>
      <c r="L41" s="30">
        <f t="shared" si="10"/>
        <v>2597.9099521437643</v>
      </c>
      <c r="M41" s="30">
        <f t="shared" si="11"/>
        <v>2941.2714299551226</v>
      </c>
      <c r="N41" s="30">
        <f t="shared" si="12"/>
        <v>3618.902245118616</v>
      </c>
      <c r="O41" s="30">
        <f t="shared" si="13"/>
        <v>3720.2147364455473</v>
      </c>
      <c r="P41" s="30">
        <f t="shared" si="14"/>
        <v>3421.805072103431</v>
      </c>
      <c r="Q41" s="30">
        <f t="shared" si="15"/>
        <v>3484.4707113614677</v>
      </c>
      <c r="R41" s="38">
        <f t="shared" si="16"/>
        <v>3279.0398628375483</v>
      </c>
      <c r="S41" s="41">
        <v>2669.9</v>
      </c>
      <c r="T41" s="47">
        <v>2741.1</v>
      </c>
      <c r="U41" s="47">
        <v>2351.7</v>
      </c>
      <c r="V41" s="47">
        <v>649.1</v>
      </c>
      <c r="W41" s="47">
        <v>1030.1</v>
      </c>
      <c r="X41" s="47">
        <v>407.4</v>
      </c>
      <c r="Y41" s="52"/>
    </row>
    <row r="42" spans="1:25" ht="72">
      <c r="A42" s="42" t="s">
        <v>17</v>
      </c>
      <c r="B42" s="43">
        <f t="shared" si="0"/>
        <v>11376.069226178635</v>
      </c>
      <c r="C42" s="43">
        <f t="shared" si="1"/>
        <v>9303.114963837177</v>
      </c>
      <c r="D42" s="43">
        <f t="shared" si="2"/>
        <v>9667.507955667726</v>
      </c>
      <c r="E42" s="43">
        <f t="shared" si="3"/>
        <v>10219.336219336219</v>
      </c>
      <c r="F42" s="43">
        <f t="shared" si="4"/>
        <v>9064.72639078369</v>
      </c>
      <c r="G42" s="43">
        <f t="shared" si="5"/>
        <v>8479.690030806363</v>
      </c>
      <c r="H42" s="43">
        <f t="shared" si="6"/>
        <v>8041.060735671514</v>
      </c>
      <c r="I42" s="43">
        <f t="shared" si="7"/>
        <v>7001.299004096859</v>
      </c>
      <c r="J42" s="43">
        <f t="shared" si="8"/>
        <v>6755.461546088508</v>
      </c>
      <c r="K42" s="43">
        <f t="shared" si="9"/>
        <v>7761.2428454619785</v>
      </c>
      <c r="L42" s="43">
        <f t="shared" si="10"/>
        <v>6944.037503662467</v>
      </c>
      <c r="M42" s="43">
        <f t="shared" si="11"/>
        <v>6596.067542698479</v>
      </c>
      <c r="N42" s="43">
        <f t="shared" si="12"/>
        <v>6662.214590090949</v>
      </c>
      <c r="O42" s="43">
        <f t="shared" si="13"/>
        <v>5917.809939409161</v>
      </c>
      <c r="P42" s="43">
        <f t="shared" si="14"/>
        <v>5361.138736946792</v>
      </c>
      <c r="Q42" s="43">
        <f t="shared" si="15"/>
        <v>5005.078954658787</v>
      </c>
      <c r="R42" s="44">
        <f t="shared" si="16"/>
        <v>5446.6964668422015</v>
      </c>
      <c r="S42" s="41">
        <v>5185.9</v>
      </c>
      <c r="T42" s="47">
        <v>5651.1</v>
      </c>
      <c r="U42" s="47">
        <v>5124</v>
      </c>
      <c r="V42" s="47">
        <v>4066.7</v>
      </c>
      <c r="W42" s="47">
        <v>9714.8</v>
      </c>
      <c r="X42" s="47">
        <v>9308.9</v>
      </c>
      <c r="Y42" s="52"/>
    </row>
    <row r="43" spans="1:24" ht="36.75" customHeight="1">
      <c r="A43" s="62" t="s">
        <v>22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7" ht="12.75">
      <c r="D47" s="1"/>
    </row>
  </sheetData>
  <sheetProtection/>
  <mergeCells count="7">
    <mergeCell ref="A43:X43"/>
    <mergeCell ref="A1:B1"/>
    <mergeCell ref="B25:R25"/>
    <mergeCell ref="A2:L2"/>
    <mergeCell ref="A3:L3"/>
    <mergeCell ref="A4:L4"/>
    <mergeCell ref="B7:R7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4" sqref="Q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Redina</dc:creator>
  <cp:keywords/>
  <dc:description/>
  <cp:lastModifiedBy>Лебедева Антонина Григорьевна</cp:lastModifiedBy>
  <cp:lastPrinted>2023-10-31T07:34:26Z</cp:lastPrinted>
  <dcterms:created xsi:type="dcterms:W3CDTF">2009-09-17T08:17:40Z</dcterms:created>
  <dcterms:modified xsi:type="dcterms:W3CDTF">2023-10-31T07:36:27Z</dcterms:modified>
  <cp:category/>
  <cp:version/>
  <cp:contentType/>
  <cp:contentStatus/>
</cp:coreProperties>
</file>